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UNTER\Desktop\"/>
    </mc:Choice>
  </mc:AlternateContent>
  <bookViews>
    <workbookView xWindow="0" yWindow="0" windowWidth="12600" windowHeight="760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2" i="1" l="1"/>
  <c r="Q9" i="1"/>
  <c r="Q6" i="1"/>
  <c r="C15" i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H7" i="1" s="1"/>
  <c r="G6" i="1"/>
  <c r="H6" i="1" s="1"/>
  <c r="N7" i="1"/>
  <c r="P7" i="1" s="1"/>
  <c r="N8" i="1"/>
  <c r="P8" i="1" s="1"/>
  <c r="N9" i="1"/>
  <c r="P9" i="1" s="1"/>
  <c r="N10" i="1"/>
  <c r="P10" i="1" s="1"/>
  <c r="N11" i="1"/>
  <c r="P11" i="1" s="1"/>
  <c r="N12" i="1"/>
  <c r="P12" i="1" s="1"/>
  <c r="N13" i="1"/>
  <c r="P13" i="1" s="1"/>
  <c r="N14" i="1"/>
  <c r="P14" i="1" s="1"/>
  <c r="N6" i="1"/>
  <c r="P6" i="1" s="1"/>
  <c r="R6" i="1" l="1"/>
  <c r="O6" i="1"/>
  <c r="O9" i="1"/>
  <c r="O12" i="1"/>
</calcChain>
</file>

<file path=xl/sharedStrings.xml><?xml version="1.0" encoding="utf-8"?>
<sst xmlns="http://schemas.openxmlformats.org/spreadsheetml/2006/main" count="56" uniqueCount="53">
  <si>
    <t>1011 NOLU HAVZA İÇİN TOPRAK KAYBI HESABI</t>
  </si>
  <si>
    <t>A (yükselti)</t>
  </si>
  <si>
    <t>B (yükselti)</t>
  </si>
  <si>
    <t>S (%)</t>
  </si>
  <si>
    <t>R</t>
  </si>
  <si>
    <t>K</t>
  </si>
  <si>
    <t>LS</t>
  </si>
  <si>
    <t>C</t>
  </si>
  <si>
    <t>P</t>
  </si>
  <si>
    <t>A (t/ha/yıl)</t>
  </si>
  <si>
    <t>1.Orman parseli</t>
  </si>
  <si>
    <t>1.Tarım parseli</t>
  </si>
  <si>
    <t>1.Mera parseli</t>
  </si>
  <si>
    <t>ARAZİ KULLANIMI</t>
  </si>
  <si>
    <t>Δh (B-A)</t>
  </si>
  <si>
    <t>Alan (ha)</t>
  </si>
  <si>
    <t>Alan * A (t/ha/yıl)</t>
  </si>
  <si>
    <t>Havzadaki arazi kullanımını gösterir. Tarım, orman ve mera alanlarına ait kaç tane parsel var ise ayrı ayrı bu sütuna girilecektir.</t>
  </si>
  <si>
    <t>Arazi kullanımına göre parsellerin alanları hektar cinsinden girilecektir.</t>
  </si>
  <si>
    <t>L (m)</t>
  </si>
  <si>
    <t>Hebir parsele ait yamaç uzunluğunun en alt yükseliği metre cinsinden girilecektir.</t>
  </si>
  <si>
    <t>Hebir parsele ait yamaç uzunluğunun en üst yükseliği metre cinsinden girilecektir.</t>
  </si>
  <si>
    <t>Yamaç uzunluğunun en alt noktasının yükseliği ile en yüksek noktası arasındaki fark metre olarak girilecektir.</t>
  </si>
  <si>
    <t>Parselin eğimini gösterir (h/L)*100</t>
  </si>
  <si>
    <t>Yağış katsayısı haritasından havzanın bulunduğu bölgelere göre ilgili katsayı alınacaktır</t>
  </si>
  <si>
    <t>K katsayısı belirleme nomogramından herbir parsel için hesaplanan K katsayısı yazılacaktır</t>
  </si>
  <si>
    <t>L ve S değerleri kullanılarak LS faktörü formülüne göre herbir parsel için hesaplanacaktır.</t>
  </si>
  <si>
    <t>Bitki örtüsü katsayısı tablosundan bitki örtüsüne göre herbir parsel için bir C değeri belirlenecektir.</t>
  </si>
  <si>
    <t xml:space="preserve">Herbir parselde herhangi bir toprak işlemesi ya da koruma önlemi varsa P değeri tablosundan ilgili değer alınacaktır. </t>
  </si>
  <si>
    <t>Eğer herhangi bir koruma önlemi yoksa, P değeri 1  olarak alınacaktır</t>
  </si>
  <si>
    <t xml:space="preserve">Herbir parsel için hektarda yıllık toprak kaybı A=R.K.LS.C.P formülü kulanılarak hesaplanacaktır. </t>
  </si>
  <si>
    <t>Toplam havza Alanı</t>
  </si>
  <si>
    <t>Sonuç:</t>
  </si>
  <si>
    <t>A (ortalama)</t>
  </si>
  <si>
    <t>Arazi kullanımına göre toplam parsellerin ortalama değeri hesaplanacaktır (Orman, Tarım ve Meraya göre ort A değeri (t/ha/yıl)</t>
  </si>
  <si>
    <t>Herbir parseldeki alan ile toprak kaybı çarpılacaktır (2. sutün ile 13.sutün çarpılacaktır)</t>
  </si>
  <si>
    <t>Herbir arazi kullanımına göre A Değerleri toplanacaktır (15. sutün kullanılarak herbir arazi kullanımına göre parsellerin A değerleri toplanacaktır)</t>
  </si>
  <si>
    <t>Herbir arazi kullanımından gelen A miktarları toplanarak bu sutüna yazılacaktır. Sonuçta bu sutün havzadaki yıllık toplam erozyon (ton) kaybını verecektir.</t>
  </si>
  <si>
    <t>Herbir parsele ait yamaç uzunluğu metre olarak girilecektir.</t>
  </si>
  <si>
    <t>Orman</t>
  </si>
  <si>
    <t>Tarım</t>
  </si>
  <si>
    <t>Mera</t>
  </si>
  <si>
    <t>Arazi kullanımına göre yıllık hektardaki ortalama erozyon miktarı (ton)</t>
  </si>
  <si>
    <t>Arazi kullanımına göre yıllık toplam erozyon miktarı (ton)</t>
  </si>
  <si>
    <t>A (Arazi kullanımına göre toplam)</t>
  </si>
  <si>
    <t>A (Havza toplam)</t>
  </si>
  <si>
    <t>2.Orman parseli</t>
  </si>
  <si>
    <t>2.Tarım parseli</t>
  </si>
  <si>
    <t>3.Tarım parseli</t>
  </si>
  <si>
    <t>2.Mera parseli</t>
  </si>
  <si>
    <t>3.Mera parseli</t>
  </si>
  <si>
    <t>3.Orman parseli</t>
  </si>
  <si>
    <t>2100 hektarlık bir mikro havzadan yılda 2753.1 ton toprak erozyona uğrayarak taşınmaktadır.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</si>
</sst>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b/>
      <sz val="11"/>
      <color theme="1"/>
      <name val="Arial Tur"/>
      <charset val="162"/>
    </font>
    <font>
      <b/>
      <i/>
      <u/>
      <sz val="11"/>
      <color theme="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0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i/>
      <u/>
      <sz val="20"/>
      <color theme="0"/>
      <name val="Calibri"/>
      <family val="2"/>
      <charset val="162"/>
      <scheme val="minor"/>
    </font>
    <font>
      <sz val="18"/>
      <color theme="0"/>
      <name val="Calibri"/>
      <family val="2"/>
      <charset val="162"/>
      <scheme val="minor"/>
    </font>
    <font>
      <sz val="20"/>
      <color theme="0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0" borderId="0" xfId="0" applyFont="1" applyBorder="1"/>
    <xf numFmtId="0" fontId="0" fillId="0" borderId="0" xfId="0" applyBorder="1" applyAlignment="1"/>
    <xf numFmtId="0" fontId="0" fillId="2" borderId="0" xfId="0" applyFill="1" applyBorder="1"/>
    <xf numFmtId="0" fontId="0" fillId="2" borderId="28" xfId="0" applyFill="1" applyBorder="1"/>
    <xf numFmtId="0" fontId="0" fillId="3" borderId="30" xfId="0" applyFill="1" applyBorder="1"/>
    <xf numFmtId="0" fontId="0" fillId="3" borderId="31" xfId="0" applyFill="1" applyBorder="1"/>
    <xf numFmtId="0" fontId="0" fillId="6" borderId="26" xfId="0" applyFill="1" applyBorder="1"/>
    <xf numFmtId="0" fontId="0" fillId="6" borderId="27" xfId="0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0" fillId="0" borderId="0" xfId="0" applyFill="1" applyBorder="1"/>
    <xf numFmtId="0" fontId="9" fillId="4" borderId="11" xfId="0" applyFont="1" applyFill="1" applyBorder="1" applyAlignment="1">
      <alignment horizontal="right"/>
    </xf>
    <xf numFmtId="0" fontId="10" fillId="4" borderId="0" xfId="0" applyFont="1" applyFill="1" applyAlignment="1">
      <alignment horizontal="center" vertical="center"/>
    </xf>
    <xf numFmtId="0" fontId="8" fillId="0" borderId="25" xfId="0" applyFont="1" applyBorder="1"/>
    <xf numFmtId="0" fontId="8" fillId="0" borderId="16" xfId="0" applyFont="1" applyBorder="1"/>
    <xf numFmtId="0" fontId="8" fillId="0" borderId="29" xfId="0" applyFont="1" applyBorder="1"/>
    <xf numFmtId="0" fontId="6" fillId="5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2" fillId="0" borderId="26" xfId="0" applyFont="1" applyBorder="1" applyAlignment="1"/>
    <xf numFmtId="0" fontId="12" fillId="0" borderId="27" xfId="0" applyFont="1" applyBorder="1" applyAlignment="1"/>
    <xf numFmtId="0" fontId="12" fillId="0" borderId="0" xfId="0" applyFont="1" applyBorder="1" applyAlignment="1"/>
    <xf numFmtId="0" fontId="12" fillId="0" borderId="0" xfId="0" applyFont="1" applyAlignment="1"/>
    <xf numFmtId="0" fontId="12" fillId="0" borderId="28" xfId="0" applyFont="1" applyBorder="1" applyAlignment="1"/>
    <xf numFmtId="0" fontId="12" fillId="0" borderId="0" xfId="0" applyFont="1" applyFill="1" applyBorder="1" applyAlignment="1"/>
    <xf numFmtId="0" fontId="12" fillId="0" borderId="30" xfId="0" applyFont="1" applyBorder="1" applyAlignment="1"/>
    <xf numFmtId="0" fontId="12" fillId="0" borderId="31" xfId="0" applyFont="1" applyBorder="1" applyAlignment="1"/>
    <xf numFmtId="0" fontId="2" fillId="0" borderId="11" xfId="0" applyFont="1" applyBorder="1" applyAlignment="1"/>
    <xf numFmtId="0" fontId="2" fillId="0" borderId="12" xfId="0" applyFont="1" applyBorder="1" applyAlignment="1"/>
    <xf numFmtId="0" fontId="0" fillId="0" borderId="13" xfId="0" applyBorder="1" applyAlignment="1"/>
    <xf numFmtId="0" fontId="0" fillId="6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4" borderId="12" xfId="0" applyFont="1" applyFill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0" fillId="6" borderId="17" xfId="0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0" fontId="11" fillId="4" borderId="2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4D6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tabSelected="1" topLeftCell="A22" zoomScale="70" zoomScaleNormal="70" workbookViewId="0">
      <selection activeCell="C19" sqref="C19:R19"/>
    </sheetView>
  </sheetViews>
  <sheetFormatPr defaultRowHeight="15" x14ac:dyDescent="0.25"/>
  <cols>
    <col min="1" max="1" width="3.7109375" customWidth="1"/>
    <col min="2" max="2" width="21.7109375" customWidth="1"/>
    <col min="3" max="3" width="9.42578125" customWidth="1"/>
    <col min="4" max="4" width="6.85546875" customWidth="1"/>
    <col min="5" max="5" width="10.5703125" customWidth="1"/>
    <col min="6" max="6" width="15.28515625" customWidth="1"/>
    <col min="8" max="8" width="7.85546875" customWidth="1"/>
    <col min="9" max="9" width="7.28515625" customWidth="1"/>
    <col min="10" max="11" width="7.85546875" customWidth="1"/>
    <col min="12" max="12" width="5.5703125" customWidth="1"/>
    <col min="13" max="13" width="6.7109375" customWidth="1"/>
    <col min="14" max="14" width="12" customWidth="1"/>
    <col min="15" max="15" width="13.5703125" customWidth="1"/>
    <col min="16" max="16" width="16.85546875" customWidth="1"/>
    <col min="17" max="17" width="29.5703125" customWidth="1"/>
    <col min="18" max="18" width="20" customWidth="1"/>
  </cols>
  <sheetData>
    <row r="1" spans="2:18" ht="15.75" thickBot="1" x14ac:dyDescent="0.3"/>
    <row r="2" spans="2:18" ht="15.75" thickBot="1" x14ac:dyDescent="0.3">
      <c r="G2" s="50" t="s">
        <v>0</v>
      </c>
      <c r="H2" s="51"/>
      <c r="I2" s="51"/>
      <c r="J2" s="51"/>
      <c r="K2" s="51"/>
      <c r="L2" s="52"/>
    </row>
    <row r="3" spans="2:18" x14ac:dyDescent="0.25">
      <c r="G3" s="7"/>
      <c r="H3" s="7"/>
      <c r="I3" s="7"/>
      <c r="J3" s="7"/>
      <c r="K3" s="7"/>
    </row>
    <row r="4" spans="2:18" ht="15.75" thickBot="1" x14ac:dyDescent="0.3">
      <c r="B4" s="8">
        <v>1</v>
      </c>
      <c r="C4" s="8">
        <v>2</v>
      </c>
      <c r="D4" s="8">
        <v>3</v>
      </c>
      <c r="E4" s="8">
        <v>4</v>
      </c>
      <c r="F4" s="8">
        <v>5</v>
      </c>
      <c r="G4" s="8">
        <v>6</v>
      </c>
      <c r="H4" s="8">
        <v>7</v>
      </c>
      <c r="I4" s="8">
        <v>8</v>
      </c>
      <c r="J4" s="8">
        <v>9</v>
      </c>
      <c r="K4" s="8">
        <v>10</v>
      </c>
      <c r="L4" s="8">
        <v>11</v>
      </c>
      <c r="M4" s="8">
        <v>12</v>
      </c>
      <c r="N4" s="8">
        <v>13</v>
      </c>
      <c r="O4" s="8">
        <v>14</v>
      </c>
      <c r="P4" s="8">
        <v>15</v>
      </c>
      <c r="Q4" s="8">
        <v>16</v>
      </c>
      <c r="R4" s="8">
        <v>17</v>
      </c>
    </row>
    <row r="5" spans="2:18" ht="15.75" thickBot="1" x14ac:dyDescent="0.3">
      <c r="B5" s="1" t="s">
        <v>13</v>
      </c>
      <c r="C5" s="11" t="s">
        <v>15</v>
      </c>
      <c r="D5" s="2" t="s">
        <v>19</v>
      </c>
      <c r="E5" s="2" t="s">
        <v>1</v>
      </c>
      <c r="F5" s="2" t="s">
        <v>2</v>
      </c>
      <c r="G5" s="10" t="s">
        <v>14</v>
      </c>
      <c r="H5" s="2" t="s">
        <v>3</v>
      </c>
      <c r="I5" s="2" t="s">
        <v>4</v>
      </c>
      <c r="J5" s="2" t="s">
        <v>5</v>
      </c>
      <c r="K5" s="2" t="s">
        <v>6</v>
      </c>
      <c r="L5" s="2" t="s">
        <v>7</v>
      </c>
      <c r="M5" s="2" t="s">
        <v>8</v>
      </c>
      <c r="N5" s="9" t="s">
        <v>9</v>
      </c>
      <c r="O5" s="9" t="s">
        <v>33</v>
      </c>
      <c r="P5" s="9" t="s">
        <v>16</v>
      </c>
      <c r="Q5" s="9" t="s">
        <v>44</v>
      </c>
      <c r="R5" s="13" t="s">
        <v>45</v>
      </c>
    </row>
    <row r="6" spans="2:18" ht="15.75" x14ac:dyDescent="0.25">
      <c r="B6" s="32" t="s">
        <v>10</v>
      </c>
      <c r="C6" s="14">
        <v>100</v>
      </c>
      <c r="D6" s="12">
        <v>600</v>
      </c>
      <c r="E6" s="12">
        <v>780</v>
      </c>
      <c r="F6" s="12">
        <v>900</v>
      </c>
      <c r="G6" s="12">
        <f t="shared" ref="G6:G14" si="0">F6-E6</f>
        <v>120</v>
      </c>
      <c r="H6" s="12">
        <f t="shared" ref="H6:H14" si="1">(G6/D6)*100</f>
        <v>20</v>
      </c>
      <c r="I6" s="12">
        <v>75</v>
      </c>
      <c r="J6" s="12">
        <v>0.14000000000000001</v>
      </c>
      <c r="K6" s="12">
        <v>0.46</v>
      </c>
      <c r="L6" s="12">
        <v>0.1</v>
      </c>
      <c r="M6" s="12">
        <v>1</v>
      </c>
      <c r="N6" s="6">
        <f>M6*L6*K6*J6*I6</f>
        <v>0.4830000000000001</v>
      </c>
      <c r="O6" s="53">
        <f>AVERAGE(N6:N8)</f>
        <v>0.4830000000000001</v>
      </c>
      <c r="P6" s="6">
        <f>C6*N6</f>
        <v>48.300000000000011</v>
      </c>
      <c r="Q6" s="62">
        <f>SUM(P6:P8)</f>
        <v>289.80000000000007</v>
      </c>
      <c r="R6" s="71">
        <f>Q6+Q9+Q12</f>
        <v>2753.1000000000008</v>
      </c>
    </row>
    <row r="7" spans="2:18" ht="15.75" x14ac:dyDescent="0.25">
      <c r="B7" s="32" t="s">
        <v>46</v>
      </c>
      <c r="C7" s="14">
        <v>200</v>
      </c>
      <c r="D7" s="12">
        <v>600</v>
      </c>
      <c r="E7" s="12">
        <v>780</v>
      </c>
      <c r="F7" s="12">
        <v>900</v>
      </c>
      <c r="G7" s="12">
        <f t="shared" si="0"/>
        <v>120</v>
      </c>
      <c r="H7" s="12">
        <f t="shared" si="1"/>
        <v>20</v>
      </c>
      <c r="I7" s="12">
        <v>75</v>
      </c>
      <c r="J7" s="12">
        <v>0.14000000000000001</v>
      </c>
      <c r="K7" s="12">
        <v>0.46</v>
      </c>
      <c r="L7" s="12">
        <v>0.1</v>
      </c>
      <c r="M7" s="12">
        <v>1</v>
      </c>
      <c r="N7" s="6">
        <f t="shared" ref="N7:N14" si="2">M7*L7*K7*J7*I7</f>
        <v>0.4830000000000001</v>
      </c>
      <c r="O7" s="54"/>
      <c r="P7" s="6">
        <f t="shared" ref="P7:P14" si="3">C7*N7</f>
        <v>96.600000000000023</v>
      </c>
      <c r="Q7" s="63"/>
      <c r="R7" s="72"/>
    </row>
    <row r="8" spans="2:18" ht="15.75" x14ac:dyDescent="0.25">
      <c r="B8" s="32" t="s">
        <v>51</v>
      </c>
      <c r="C8" s="14">
        <v>300</v>
      </c>
      <c r="D8" s="12">
        <v>600</v>
      </c>
      <c r="E8" s="12">
        <v>780</v>
      </c>
      <c r="F8" s="12">
        <v>900</v>
      </c>
      <c r="G8" s="12">
        <f t="shared" si="0"/>
        <v>120</v>
      </c>
      <c r="H8" s="12">
        <f t="shared" si="1"/>
        <v>20</v>
      </c>
      <c r="I8" s="12">
        <v>75</v>
      </c>
      <c r="J8" s="12">
        <v>0.14000000000000001</v>
      </c>
      <c r="K8" s="12">
        <v>0.46</v>
      </c>
      <c r="L8" s="12">
        <v>0.1</v>
      </c>
      <c r="M8" s="12">
        <v>1</v>
      </c>
      <c r="N8" s="6">
        <f t="shared" si="2"/>
        <v>0.4830000000000001</v>
      </c>
      <c r="O8" s="55"/>
      <c r="P8" s="6">
        <f t="shared" si="3"/>
        <v>144.90000000000003</v>
      </c>
      <c r="Q8" s="64"/>
      <c r="R8" s="72"/>
    </row>
    <row r="9" spans="2:18" ht="15.75" x14ac:dyDescent="0.25">
      <c r="B9" s="32" t="s">
        <v>11</v>
      </c>
      <c r="C9" s="14">
        <v>50</v>
      </c>
      <c r="D9" s="12">
        <v>600</v>
      </c>
      <c r="E9" s="12">
        <v>780</v>
      </c>
      <c r="F9" s="12">
        <v>900</v>
      </c>
      <c r="G9" s="12">
        <f t="shared" si="0"/>
        <v>120</v>
      </c>
      <c r="H9" s="12">
        <f t="shared" si="1"/>
        <v>20</v>
      </c>
      <c r="I9" s="12">
        <v>75</v>
      </c>
      <c r="J9" s="12">
        <v>0.14000000000000001</v>
      </c>
      <c r="K9" s="12">
        <v>0.46</v>
      </c>
      <c r="L9" s="12">
        <v>0.5</v>
      </c>
      <c r="M9" s="12">
        <v>1</v>
      </c>
      <c r="N9" s="3">
        <f t="shared" si="2"/>
        <v>2.4150000000000005</v>
      </c>
      <c r="O9" s="56">
        <f>AVERAGE(N9:N11)</f>
        <v>2.4150000000000005</v>
      </c>
      <c r="P9" s="3">
        <f t="shared" si="3"/>
        <v>120.75000000000003</v>
      </c>
      <c r="Q9" s="65">
        <f>SUM(P9:P11)</f>
        <v>724.50000000000023</v>
      </c>
      <c r="R9" s="72"/>
    </row>
    <row r="10" spans="2:18" ht="15.75" x14ac:dyDescent="0.25">
      <c r="B10" s="32" t="s">
        <v>47</v>
      </c>
      <c r="C10" s="14">
        <v>100</v>
      </c>
      <c r="D10" s="12">
        <v>600</v>
      </c>
      <c r="E10" s="12">
        <v>780</v>
      </c>
      <c r="F10" s="12">
        <v>900</v>
      </c>
      <c r="G10" s="12">
        <f t="shared" si="0"/>
        <v>120</v>
      </c>
      <c r="H10" s="12">
        <f t="shared" si="1"/>
        <v>20</v>
      </c>
      <c r="I10" s="12">
        <v>75</v>
      </c>
      <c r="J10" s="12">
        <v>0.14000000000000001</v>
      </c>
      <c r="K10" s="12">
        <v>0.46</v>
      </c>
      <c r="L10" s="12">
        <v>0.5</v>
      </c>
      <c r="M10" s="12">
        <v>1</v>
      </c>
      <c r="N10" s="3">
        <f t="shared" si="2"/>
        <v>2.4150000000000005</v>
      </c>
      <c r="O10" s="54"/>
      <c r="P10" s="3">
        <f t="shared" si="3"/>
        <v>241.50000000000006</v>
      </c>
      <c r="Q10" s="66"/>
      <c r="R10" s="72"/>
    </row>
    <row r="11" spans="2:18" ht="15.75" x14ac:dyDescent="0.25">
      <c r="B11" s="32" t="s">
        <v>48</v>
      </c>
      <c r="C11" s="14">
        <v>150</v>
      </c>
      <c r="D11" s="12">
        <v>600</v>
      </c>
      <c r="E11" s="12">
        <v>780</v>
      </c>
      <c r="F11" s="12">
        <v>900</v>
      </c>
      <c r="G11" s="12">
        <f t="shared" si="0"/>
        <v>120</v>
      </c>
      <c r="H11" s="12">
        <f t="shared" si="1"/>
        <v>20</v>
      </c>
      <c r="I11" s="12">
        <v>75</v>
      </c>
      <c r="J11" s="12">
        <v>0.14000000000000001</v>
      </c>
      <c r="K11" s="12">
        <v>0.46</v>
      </c>
      <c r="L11" s="12">
        <v>0.5</v>
      </c>
      <c r="M11" s="12">
        <v>1</v>
      </c>
      <c r="N11" s="3">
        <f t="shared" si="2"/>
        <v>2.4150000000000005</v>
      </c>
      <c r="O11" s="55"/>
      <c r="P11" s="3">
        <f t="shared" si="3"/>
        <v>362.25000000000006</v>
      </c>
      <c r="Q11" s="67"/>
      <c r="R11" s="72"/>
    </row>
    <row r="12" spans="2:18" ht="15.75" x14ac:dyDescent="0.25">
      <c r="B12" s="32" t="s">
        <v>12</v>
      </c>
      <c r="C12" s="14">
        <v>200</v>
      </c>
      <c r="D12" s="12">
        <v>600</v>
      </c>
      <c r="E12" s="12">
        <v>780</v>
      </c>
      <c r="F12" s="12">
        <v>900</v>
      </c>
      <c r="G12" s="12">
        <f t="shared" si="0"/>
        <v>120</v>
      </c>
      <c r="H12" s="12">
        <f t="shared" si="1"/>
        <v>20</v>
      </c>
      <c r="I12" s="12">
        <v>75</v>
      </c>
      <c r="J12" s="12">
        <v>0.14000000000000001</v>
      </c>
      <c r="K12" s="12">
        <v>0.46</v>
      </c>
      <c r="L12" s="12">
        <v>0.3</v>
      </c>
      <c r="M12" s="12">
        <v>1</v>
      </c>
      <c r="N12" s="4">
        <f t="shared" si="2"/>
        <v>1.4490000000000003</v>
      </c>
      <c r="O12" s="57">
        <f>AVERAGE(N12:N14)</f>
        <v>1.4490000000000005</v>
      </c>
      <c r="P12" s="4">
        <f t="shared" si="3"/>
        <v>289.80000000000007</v>
      </c>
      <c r="Q12" s="68">
        <f>SUM(P12:P14)</f>
        <v>1738.8000000000004</v>
      </c>
      <c r="R12" s="72"/>
    </row>
    <row r="13" spans="2:18" ht="15.75" x14ac:dyDescent="0.25">
      <c r="B13" s="32" t="s">
        <v>49</v>
      </c>
      <c r="C13" s="14">
        <v>400</v>
      </c>
      <c r="D13" s="12">
        <v>600</v>
      </c>
      <c r="E13" s="12">
        <v>780</v>
      </c>
      <c r="F13" s="12">
        <v>900</v>
      </c>
      <c r="G13" s="12">
        <f t="shared" si="0"/>
        <v>120</v>
      </c>
      <c r="H13" s="12">
        <f t="shared" si="1"/>
        <v>20</v>
      </c>
      <c r="I13" s="12">
        <v>75</v>
      </c>
      <c r="J13" s="12">
        <v>0.14000000000000001</v>
      </c>
      <c r="K13" s="12">
        <v>0.46</v>
      </c>
      <c r="L13" s="12">
        <v>0.3</v>
      </c>
      <c r="M13" s="12">
        <v>1</v>
      </c>
      <c r="N13" s="4">
        <f t="shared" si="2"/>
        <v>1.4490000000000003</v>
      </c>
      <c r="O13" s="54"/>
      <c r="P13" s="4">
        <f t="shared" si="3"/>
        <v>579.60000000000014</v>
      </c>
      <c r="Q13" s="69"/>
      <c r="R13" s="72"/>
    </row>
    <row r="14" spans="2:18" ht="16.5" thickBot="1" x14ac:dyDescent="0.3">
      <c r="B14" s="33" t="s">
        <v>50</v>
      </c>
      <c r="C14" s="14">
        <v>600</v>
      </c>
      <c r="D14" s="12">
        <v>600</v>
      </c>
      <c r="E14" s="12">
        <v>780</v>
      </c>
      <c r="F14" s="12">
        <v>900</v>
      </c>
      <c r="G14" s="12">
        <f t="shared" si="0"/>
        <v>120</v>
      </c>
      <c r="H14" s="12">
        <f t="shared" si="1"/>
        <v>20</v>
      </c>
      <c r="I14" s="12">
        <v>75</v>
      </c>
      <c r="J14" s="12">
        <v>0.14000000000000001</v>
      </c>
      <c r="K14" s="12">
        <v>0.46</v>
      </c>
      <c r="L14" s="12">
        <v>0.3</v>
      </c>
      <c r="M14" s="12">
        <v>1</v>
      </c>
      <c r="N14" s="5">
        <f t="shared" si="2"/>
        <v>1.4490000000000003</v>
      </c>
      <c r="O14" s="58"/>
      <c r="P14" s="5">
        <f t="shared" si="3"/>
        <v>869.4000000000002</v>
      </c>
      <c r="Q14" s="70"/>
      <c r="R14" s="73"/>
    </row>
    <row r="15" spans="2:18" ht="24" thickBot="1" x14ac:dyDescent="0.3">
      <c r="B15" s="34" t="s">
        <v>31</v>
      </c>
      <c r="C15" s="28">
        <f>SUM(C6:C14)</f>
        <v>2100</v>
      </c>
    </row>
    <row r="16" spans="2:18" ht="21" x14ac:dyDescent="0.35">
      <c r="B16" s="29">
        <v>1</v>
      </c>
      <c r="C16" s="42" t="s">
        <v>17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3"/>
    </row>
    <row r="17" spans="2:18" ht="21" x14ac:dyDescent="0.35">
      <c r="B17" s="30">
        <v>2</v>
      </c>
      <c r="C17" s="44" t="s">
        <v>18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5"/>
      <c r="R17" s="46"/>
    </row>
    <row r="18" spans="2:18" ht="21" x14ac:dyDescent="0.35">
      <c r="B18" s="30">
        <v>3</v>
      </c>
      <c r="C18" s="44" t="s">
        <v>38</v>
      </c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5"/>
      <c r="R18" s="46"/>
    </row>
    <row r="19" spans="2:18" ht="21" x14ac:dyDescent="0.35">
      <c r="B19" s="30">
        <v>4</v>
      </c>
      <c r="C19" s="44" t="s">
        <v>20</v>
      </c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5"/>
      <c r="R19" s="46"/>
    </row>
    <row r="20" spans="2:18" ht="21" x14ac:dyDescent="0.35">
      <c r="B20" s="30">
        <v>5</v>
      </c>
      <c r="C20" s="44" t="s">
        <v>21</v>
      </c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5"/>
      <c r="R20" s="46"/>
    </row>
    <row r="21" spans="2:18" ht="21" x14ac:dyDescent="0.35">
      <c r="B21" s="30">
        <v>6</v>
      </c>
      <c r="C21" s="44" t="s">
        <v>22</v>
      </c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5"/>
      <c r="R21" s="46"/>
    </row>
    <row r="22" spans="2:18" ht="21" x14ac:dyDescent="0.35">
      <c r="B22" s="30">
        <v>7</v>
      </c>
      <c r="C22" s="44" t="s">
        <v>23</v>
      </c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5"/>
      <c r="R22" s="46"/>
    </row>
    <row r="23" spans="2:18" ht="21" x14ac:dyDescent="0.35">
      <c r="B23" s="30">
        <v>8</v>
      </c>
      <c r="C23" s="44" t="s">
        <v>24</v>
      </c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5"/>
      <c r="R23" s="46"/>
    </row>
    <row r="24" spans="2:18" ht="21" x14ac:dyDescent="0.35">
      <c r="B24" s="30">
        <v>9</v>
      </c>
      <c r="C24" s="44" t="s">
        <v>25</v>
      </c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5"/>
      <c r="R24" s="46"/>
    </row>
    <row r="25" spans="2:18" ht="21" x14ac:dyDescent="0.35">
      <c r="B25" s="30">
        <v>10</v>
      </c>
      <c r="C25" s="44" t="s">
        <v>26</v>
      </c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5"/>
      <c r="R25" s="46"/>
    </row>
    <row r="26" spans="2:18" ht="21" x14ac:dyDescent="0.35">
      <c r="B26" s="30">
        <v>11</v>
      </c>
      <c r="C26" s="44" t="s">
        <v>27</v>
      </c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5"/>
      <c r="R26" s="46"/>
    </row>
    <row r="27" spans="2:18" ht="21" x14ac:dyDescent="0.35">
      <c r="B27" s="30">
        <v>12</v>
      </c>
      <c r="C27" s="47" t="s">
        <v>28</v>
      </c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5"/>
      <c r="R27" s="46"/>
    </row>
    <row r="28" spans="2:18" ht="21" x14ac:dyDescent="0.35">
      <c r="B28" s="30"/>
      <c r="C28" s="44" t="s">
        <v>29</v>
      </c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5"/>
      <c r="R28" s="46"/>
    </row>
    <row r="29" spans="2:18" ht="21" x14ac:dyDescent="0.35">
      <c r="B29" s="30">
        <v>13</v>
      </c>
      <c r="C29" s="44" t="s">
        <v>30</v>
      </c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5"/>
      <c r="R29" s="46"/>
    </row>
    <row r="30" spans="2:18" ht="21" x14ac:dyDescent="0.35">
      <c r="B30" s="30">
        <v>14</v>
      </c>
      <c r="C30" s="44" t="s">
        <v>34</v>
      </c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5"/>
      <c r="R30" s="46"/>
    </row>
    <row r="31" spans="2:18" ht="21" x14ac:dyDescent="0.35">
      <c r="B31" s="30">
        <v>15</v>
      </c>
      <c r="C31" s="47" t="s">
        <v>35</v>
      </c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5"/>
      <c r="R31" s="46"/>
    </row>
    <row r="32" spans="2:18" ht="21" x14ac:dyDescent="0.35">
      <c r="B32" s="30">
        <v>16</v>
      </c>
      <c r="C32" s="44" t="s">
        <v>36</v>
      </c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5"/>
      <c r="R32" s="46"/>
    </row>
    <row r="33" spans="2:18" ht="21.75" thickBot="1" x14ac:dyDescent="0.4">
      <c r="B33" s="31">
        <v>17</v>
      </c>
      <c r="C33" s="48" t="s">
        <v>37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9"/>
    </row>
    <row r="34" spans="2:18" ht="15.75" thickBot="1" x14ac:dyDescent="0.3">
      <c r="B34" s="15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</row>
    <row r="35" spans="2:18" ht="27" thickBot="1" x14ac:dyDescent="0.45">
      <c r="B35" s="27" t="s">
        <v>32</v>
      </c>
      <c r="C35" s="59" t="s">
        <v>52</v>
      </c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60"/>
      <c r="R35" s="61"/>
    </row>
    <row r="36" spans="2:18" s="26" customFormat="1" ht="15.75" thickBot="1" x14ac:dyDescent="0.3">
      <c r="B36" s="25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4"/>
      <c r="R36" s="24"/>
    </row>
    <row r="37" spans="2:18" x14ac:dyDescent="0.25">
      <c r="B37" s="35" t="s">
        <v>42</v>
      </c>
      <c r="C37" s="36"/>
      <c r="D37" s="36"/>
      <c r="E37" s="36"/>
      <c r="F37" s="36"/>
      <c r="G37" s="21" t="s">
        <v>39</v>
      </c>
      <c r="H37" s="22">
        <v>0.48299999999999998</v>
      </c>
    </row>
    <row r="38" spans="2:18" x14ac:dyDescent="0.25">
      <c r="B38" s="37"/>
      <c r="C38" s="38"/>
      <c r="D38" s="38"/>
      <c r="E38" s="38"/>
      <c r="F38" s="38"/>
      <c r="G38" s="17" t="s">
        <v>40</v>
      </c>
      <c r="H38" s="18">
        <v>2.415</v>
      </c>
    </row>
    <row r="39" spans="2:18" ht="15.75" thickBot="1" x14ac:dyDescent="0.3">
      <c r="B39" s="39"/>
      <c r="C39" s="40"/>
      <c r="D39" s="40"/>
      <c r="E39" s="40"/>
      <c r="F39" s="40"/>
      <c r="G39" s="19" t="s">
        <v>41</v>
      </c>
      <c r="H39" s="20">
        <v>1.4490000000000001</v>
      </c>
    </row>
    <row r="40" spans="2:18" ht="15.75" thickBot="1" x14ac:dyDescent="0.3"/>
    <row r="41" spans="2:18" x14ac:dyDescent="0.25">
      <c r="B41" s="35" t="s">
        <v>43</v>
      </c>
      <c r="C41" s="36"/>
      <c r="D41" s="36"/>
      <c r="E41" s="36"/>
      <c r="F41" s="36"/>
      <c r="G41" s="21" t="s">
        <v>39</v>
      </c>
      <c r="H41" s="22">
        <v>289.8</v>
      </c>
    </row>
    <row r="42" spans="2:18" x14ac:dyDescent="0.25">
      <c r="B42" s="37"/>
      <c r="C42" s="41"/>
      <c r="D42" s="41"/>
      <c r="E42" s="41"/>
      <c r="F42" s="41"/>
      <c r="G42" s="17" t="s">
        <v>40</v>
      </c>
      <c r="H42" s="18">
        <v>724.5</v>
      </c>
    </row>
    <row r="43" spans="2:18" ht="15.75" thickBot="1" x14ac:dyDescent="0.3">
      <c r="B43" s="39"/>
      <c r="C43" s="40"/>
      <c r="D43" s="40"/>
      <c r="E43" s="40"/>
      <c r="F43" s="40"/>
      <c r="G43" s="19" t="s">
        <v>41</v>
      </c>
      <c r="H43" s="20">
        <v>1738.8</v>
      </c>
    </row>
  </sheetData>
  <mergeCells count="29">
    <mergeCell ref="G2:L2"/>
    <mergeCell ref="O6:O8"/>
    <mergeCell ref="O9:O11"/>
    <mergeCell ref="O12:O14"/>
    <mergeCell ref="C35:R35"/>
    <mergeCell ref="C22:R22"/>
    <mergeCell ref="C23:R23"/>
    <mergeCell ref="C24:R24"/>
    <mergeCell ref="Q6:Q8"/>
    <mergeCell ref="Q9:Q11"/>
    <mergeCell ref="Q12:Q14"/>
    <mergeCell ref="R6:R14"/>
    <mergeCell ref="C30:R30"/>
    <mergeCell ref="B37:F39"/>
    <mergeCell ref="B41:F43"/>
    <mergeCell ref="C16:R16"/>
    <mergeCell ref="C17:R17"/>
    <mergeCell ref="C18:R18"/>
    <mergeCell ref="C19:R19"/>
    <mergeCell ref="C20:R20"/>
    <mergeCell ref="C21:R21"/>
    <mergeCell ref="C31:R31"/>
    <mergeCell ref="C32:R32"/>
    <mergeCell ref="C33:R33"/>
    <mergeCell ref="C25:R25"/>
    <mergeCell ref="C26:R26"/>
    <mergeCell ref="C27:R27"/>
    <mergeCell ref="C28:R28"/>
    <mergeCell ref="C29:R29"/>
  </mergeCells>
  <pageMargins left="0.7" right="0.7" top="0.75" bottom="0.75" header="0.3" footer="0.3"/>
  <pageSetup paperSize="9" orientation="landscape" horizontalDpi="300" verticalDpi="0" r:id="rId1"/>
  <ignoredErrors>
    <ignoredError sqref="P6 P9 P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HUNTER</dc:creator>
  <cp:lastModifiedBy>HUNTER</cp:lastModifiedBy>
  <cp:lastPrinted>2018-03-09T14:25:23Z</cp:lastPrinted>
  <dcterms:created xsi:type="dcterms:W3CDTF">2018-03-09T12:53:11Z</dcterms:created>
  <dcterms:modified xsi:type="dcterms:W3CDTF">2018-03-09T21:21:14Z</dcterms:modified>
</cp:coreProperties>
</file>